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20" windowHeight="8130" firstSheet="1" activeTab="1"/>
  </bookViews>
  <sheets>
    <sheet name="foxz" sheetId="15" state="veryHidden" r:id=""/>
    <sheet name="BS (moi)" sheetId="14" r:id="rId1"/>
  </sheets>
  <calcPr calcId="145621" refMode="R1C1"/>
</workbook>
</file>

<file path=xl/calcChain.xml><?xml version="1.0" encoding="utf-8"?>
<calcChain xmlns="http://schemas.openxmlformats.org/spreadsheetml/2006/main">
  <c r="F29" i="14" l="1"/>
  <c r="F28" i="14" s="1"/>
  <c r="G29" i="14"/>
  <c r="H29" i="14"/>
  <c r="I29" i="14"/>
  <c r="J29" i="14"/>
  <c r="K29" i="14"/>
  <c r="D30" i="14"/>
  <c r="D31" i="14"/>
  <c r="L29" i="14"/>
  <c r="I32" i="14"/>
  <c r="J32" i="14"/>
  <c r="K32" i="14"/>
  <c r="L32" i="14"/>
  <c r="F32" i="14"/>
  <c r="G32" i="14"/>
  <c r="D34" i="14"/>
  <c r="C34" i="14" s="1"/>
  <c r="L41" i="14"/>
  <c r="F41" i="14"/>
  <c r="G41" i="14"/>
  <c r="H41" i="14"/>
  <c r="I41" i="14"/>
  <c r="J41" i="14"/>
  <c r="L38" i="14"/>
  <c r="F38" i="14"/>
  <c r="G38" i="14"/>
  <c r="H38" i="14"/>
  <c r="I38" i="14"/>
  <c r="J38" i="14"/>
  <c r="K35" i="14"/>
  <c r="L35" i="14"/>
  <c r="F35" i="14"/>
  <c r="G35" i="14"/>
  <c r="H35" i="14"/>
  <c r="I35" i="14"/>
  <c r="D37" i="14"/>
  <c r="C37" i="14" s="1"/>
  <c r="E37" i="14" s="1"/>
  <c r="E35" i="14" s="1"/>
  <c r="D40" i="14"/>
  <c r="K41" i="14"/>
  <c r="D41" i="14"/>
  <c r="C42" i="14"/>
  <c r="C41" i="14" s="1"/>
  <c r="D42" i="14"/>
  <c r="D26" i="14"/>
  <c r="C26" i="14" s="1"/>
  <c r="D25" i="14"/>
  <c r="C25" i="14" s="1"/>
  <c r="L24" i="14"/>
  <c r="F24" i="14"/>
  <c r="D17" i="14"/>
  <c r="F16" i="14"/>
  <c r="F12" i="14" s="1"/>
  <c r="G16" i="14"/>
  <c r="G12" i="14" s="1"/>
  <c r="H16" i="14"/>
  <c r="H12" i="14" s="1"/>
  <c r="I16" i="14"/>
  <c r="I12" i="14" s="1"/>
  <c r="J16" i="14"/>
  <c r="J12" i="14" s="1"/>
  <c r="K16" i="14"/>
  <c r="K12" i="14" s="1"/>
  <c r="L16" i="14"/>
  <c r="L12" i="14" s="1"/>
  <c r="J9" i="14"/>
  <c r="K9" i="14"/>
  <c r="L9" i="14"/>
  <c r="K19" i="14"/>
  <c r="L19" i="14"/>
  <c r="J19" i="14"/>
  <c r="D22" i="14"/>
  <c r="C22" i="14" s="1"/>
  <c r="H21" i="14"/>
  <c r="G21" i="14"/>
  <c r="F21" i="14"/>
  <c r="F19" i="14" s="1"/>
  <c r="H20" i="14"/>
  <c r="H19" i="14" s="1"/>
  <c r="F9" i="14"/>
  <c r="G9" i="14"/>
  <c r="H9" i="14"/>
  <c r="I9" i="14"/>
  <c r="D11" i="14"/>
  <c r="D10" i="14"/>
  <c r="E42" i="14" l="1"/>
  <c r="E41" i="14" s="1"/>
  <c r="E34" i="14"/>
  <c r="E32" i="14" s="1"/>
  <c r="F27" i="14"/>
  <c r="F23" i="14" s="1"/>
  <c r="D29" i="14"/>
  <c r="C24" i="14"/>
  <c r="C11" i="14"/>
  <c r="E11" i="14" s="1"/>
  <c r="E21" i="14" s="1"/>
  <c r="E19" i="14" s="1"/>
  <c r="H32" i="14"/>
  <c r="I21" i="14"/>
  <c r="I19" i="14" l="1"/>
  <c r="D21" i="14"/>
  <c r="C10" i="14"/>
  <c r="E10" i="14" s="1"/>
  <c r="G24" i="14"/>
  <c r="H24" i="14"/>
  <c r="I24" i="14"/>
  <c r="J24" i="14"/>
  <c r="K24" i="14"/>
  <c r="K38" i="14"/>
  <c r="D35" i="14"/>
  <c r="H28" i="14"/>
  <c r="H27" i="14" s="1"/>
  <c r="J35" i="14"/>
  <c r="C32" i="14"/>
  <c r="C30" i="14"/>
  <c r="E30" i="14" s="1"/>
  <c r="C31" i="14"/>
  <c r="G28" i="14"/>
  <c r="I28" i="14"/>
  <c r="L28" i="14"/>
  <c r="G20" i="14"/>
  <c r="E9" i="14"/>
  <c r="C29" i="14" l="1"/>
  <c r="C28" i="14" s="1"/>
  <c r="E31" i="14"/>
  <c r="E29" i="14" s="1"/>
  <c r="E28" i="14" s="1"/>
  <c r="H23" i="14"/>
  <c r="K23" i="14"/>
  <c r="G23" i="14"/>
  <c r="D20" i="14"/>
  <c r="G19" i="14"/>
  <c r="K27" i="14"/>
  <c r="D32" i="14"/>
  <c r="D28" i="14" s="1"/>
  <c r="D9" i="14"/>
  <c r="L27" i="14"/>
  <c r="L23" i="14" s="1"/>
  <c r="I27" i="14"/>
  <c r="I23" i="14" s="1"/>
  <c r="C9" i="14"/>
  <c r="C35" i="14"/>
  <c r="J27" i="14"/>
  <c r="J23" i="14" s="1"/>
  <c r="G27" i="14"/>
  <c r="C21" i="14"/>
  <c r="C20" i="14" l="1"/>
  <c r="C19" i="14" s="1"/>
  <c r="D19" i="14"/>
  <c r="C17" i="14" l="1"/>
  <c r="C16" i="14" l="1"/>
  <c r="C12" i="14" s="1"/>
  <c r="E17" i="14"/>
  <c r="E16" i="14" s="1"/>
  <c r="E12" i="14" s="1"/>
  <c r="D16" i="14"/>
  <c r="D12" i="14" s="1"/>
  <c r="D24" i="14"/>
  <c r="E25" i="14" l="1"/>
  <c r="E24" i="14" s="1"/>
  <c r="C40" i="14"/>
  <c r="D38" i="14"/>
  <c r="D27" i="14" s="1"/>
  <c r="D23" i="14" s="1"/>
  <c r="C38" i="14" l="1"/>
  <c r="C27" i="14" s="1"/>
  <c r="C23" i="14" s="1"/>
  <c r="E40" i="14"/>
  <c r="E38" i="14" s="1"/>
  <c r="E27" i="14" s="1"/>
  <c r="E23" i="14" s="1"/>
</calcChain>
</file>

<file path=xl/sharedStrings.xml><?xml version="1.0" encoding="utf-8"?>
<sst xmlns="http://schemas.openxmlformats.org/spreadsheetml/2006/main" count="63" uniqueCount="48">
  <si>
    <t>STT</t>
  </si>
  <si>
    <t>A</t>
  </si>
  <si>
    <t>I</t>
  </si>
  <si>
    <t>II</t>
  </si>
  <si>
    <t>Đơn vị: Sở Nông nghiệp &amp; PTNT Hà Nam</t>
  </si>
  <si>
    <t>Chương: 412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</si>
  <si>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</si>
  <si>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</si>
  <si>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</si>
  <si>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</si>
  <si>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</si>
  <si>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</si>
  <si>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</si>
  <si>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Chi trương trình mục tiêu</t>
  </si>
  <si>
    <t>Chi chương trình mục tiêu quốc gia</t>
  </si>
  <si>
    <t xml:space="preserve">Chi chương trình mục tiêu </t>
  </si>
  <si>
    <t>ĐVT: triệu đồng</t>
  </si>
  <si>
    <t xml:space="preserve">Chi từ nguồn thu phí được để lại </t>
  </si>
  <si>
    <t>Chi quản lý nhà nước (340-341)</t>
  </si>
  <si>
    <t>Chi hoạt động kinh tế nông nghiệp</t>
  </si>
  <si>
    <t xml:space="preserve">Chi hoạt động kinh tế </t>
  </si>
  <si>
    <t>Nông nghiệp (280-281)</t>
  </si>
  <si>
    <t>Lâm nghiệp (280-282)</t>
  </si>
  <si>
    <t>Sự nghiệp thủy lợi (280-283)</t>
  </si>
  <si>
    <t>Sự nghiệp kinh tế mới (280-285)</t>
  </si>
  <si>
    <t xml:space="preserve">Chi cục Trồng trọt, BVTV và Kiểm lâm                         </t>
  </si>
  <si>
    <t xml:space="preserve">Tổng số liệu báo cáo quyết toán </t>
  </si>
  <si>
    <t>Tổng số liệu quyết toán được duyệt</t>
  </si>
  <si>
    <t>Chênh lệch</t>
  </si>
  <si>
    <t>Số quyết toán được duyệt chi tiết từng đơn vị trực thuộc</t>
  </si>
  <si>
    <t>Biểu số 4 - Ban hành kèm theo Thông tư 90/2018/TT-BTC ngày 28/9/2018 của Bộ Tài chính</t>
  </si>
  <si>
    <t>Quyết toán thu, chi, nộp ngân sách phí, lệ phí</t>
  </si>
  <si>
    <t xml:space="preserve">Số thu phí, lệ phí </t>
  </si>
  <si>
    <t>Chi quản lý hành chính</t>
  </si>
  <si>
    <t>Quyết toán chi ngân sách nhà nước</t>
  </si>
  <si>
    <t>Phí (Theo KL KTNN)</t>
  </si>
  <si>
    <t>Sự nghiệp nông, lâm</t>
  </si>
  <si>
    <t>III</t>
  </si>
  <si>
    <t>B</t>
  </si>
  <si>
    <t>1.1</t>
  </si>
  <si>
    <t>1.2</t>
  </si>
  <si>
    <t>Chi cục Chăn nuôi và Thú Y</t>
  </si>
  <si>
    <t>Chi cục Quản lý chất lượng NLS&amp;TS</t>
  </si>
  <si>
    <t>Chi cục Thủy lợi</t>
  </si>
  <si>
    <t>Chi cục Phát triển nông thôn</t>
  </si>
  <si>
    <t>Trung tâm Khuyến nông</t>
  </si>
  <si>
    <t>Văn phòng Sở</t>
  </si>
  <si>
    <r>
      <rPr>
        <b/>
        <sz val="8"/>
        <color indexed="8"/>
        <rFont val="Times New Roman"/>
        <family val="1"/>
      </rPr>
      <t>QUYẾT TOÁN THU - CHI NGÂN SÁCH NHÀ NƯỚC NĂM 2022</t>
    </r>
    <r>
      <rPr>
        <sz val="8"/>
        <color indexed="8"/>
        <rFont val="Times New Roman"/>
        <family val="1"/>
      </rPr>
      <t xml:space="preserve">
(Kèm theo Quyết định số 168/QĐ-SNN ngày 14/11/2023 của Sở Nông nghiệp &amp; PTNT Hà Nam)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</si>
</sst>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"/>
    <numFmt numFmtId="166" formatCode="#,##0.0000"/>
    <numFmt numFmtId="167" formatCode="#,##0.00000"/>
    <numFmt numFmtId="168" formatCode="#,##0.000000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indexed="8"/>
      <name val="Times New Roman"/>
      <family val="1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165" fontId="2" fillId="0" borderId="1" xfId="0" applyNumberFormat="1" applyFont="1" applyBorder="1"/>
    <xf numFmtId="166" fontId="2" fillId="0" borderId="1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3" fontId="9" fillId="0" borderId="1" xfId="0" applyNumberFormat="1" applyFont="1" applyBorder="1"/>
    <xf numFmtId="165" fontId="5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165" fontId="6" fillId="0" borderId="1" xfId="0" applyNumberFormat="1" applyFont="1" applyBorder="1"/>
    <xf numFmtId="164" fontId="2" fillId="0" borderId="0" xfId="0" applyNumberFormat="1" applyFont="1"/>
    <xf numFmtId="164" fontId="5" fillId="0" borderId="0" xfId="0" applyNumberFormat="1" applyFont="1"/>
    <xf numFmtId="3" fontId="6" fillId="0" borderId="0" xfId="0" applyNumberFormat="1" applyFont="1"/>
    <xf numFmtId="165" fontId="8" fillId="0" borderId="1" xfId="0" applyNumberFormat="1" applyFont="1" applyBorder="1"/>
    <xf numFmtId="3" fontId="8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3" fontId="2" fillId="0" borderId="0" xfId="0" applyNumberFormat="1" applyFont="1"/>
    <xf numFmtId="164" fontId="2" fillId="0" borderId="1" xfId="0" applyNumberFormat="1" applyFont="1" applyBorder="1"/>
    <xf numFmtId="164" fontId="5" fillId="0" borderId="1" xfId="0" applyNumberFormat="1" applyFont="1" applyBorder="1"/>
    <xf numFmtId="0" fontId="2" fillId="0" borderId="0" xfId="0" applyFont="1" applyBorder="1"/>
    <xf numFmtId="0" fontId="10" fillId="0" borderId="0" xfId="0" applyFont="1"/>
    <xf numFmtId="4" fontId="8" fillId="0" borderId="1" xfId="0" applyNumberFormat="1" applyFont="1" applyBorder="1"/>
    <xf numFmtId="164" fontId="8" fillId="0" borderId="1" xfId="0" applyNumberFormat="1" applyFont="1" applyBorder="1"/>
    <xf numFmtId="166" fontId="8" fillId="0" borderId="1" xfId="0" applyNumberFormat="1" applyFont="1" applyBorder="1"/>
    <xf numFmtId="167" fontId="8" fillId="0" borderId="1" xfId="0" applyNumberFormat="1" applyFont="1" applyBorder="1"/>
    <xf numFmtId="4" fontId="5" fillId="0" borderId="1" xfId="0" applyNumberFormat="1" applyFont="1" applyBorder="1"/>
    <xf numFmtId="166" fontId="5" fillId="0" borderId="1" xfId="0" applyNumberFormat="1" applyFont="1" applyBorder="1"/>
    <xf numFmtId="167" fontId="5" fillId="0" borderId="1" xfId="0" applyNumberFormat="1" applyFont="1" applyBorder="1"/>
    <xf numFmtId="168" fontId="5" fillId="0" borderId="1" xfId="0" applyNumberFormat="1" applyFont="1" applyBorder="1"/>
    <xf numFmtId="168" fontId="8" fillId="0" borderId="1" xfId="0" applyNumberFormat="1" applyFont="1" applyBorder="1"/>
    <xf numFmtId="4" fontId="9" fillId="0" borderId="1" xfId="0" applyNumberFormat="1" applyFont="1" applyBorder="1"/>
    <xf numFmtId="167" fontId="9" fillId="0" borderId="1" xfId="0" applyNumberFormat="1" applyFont="1" applyBorder="1"/>
    <xf numFmtId="168" fontId="9" fillId="0" borderId="1" xfId="0" applyNumberFormat="1" applyFont="1" applyBorder="1"/>
    <xf numFmtId="167" fontId="2" fillId="0" borderId="1" xfId="0" applyNumberFormat="1" applyFont="1" applyBorder="1"/>
    <xf numFmtId="168" fontId="2" fillId="0" borderId="1" xfId="0" applyNumberFormat="1" applyFont="1" applyBorder="1"/>
    <xf numFmtId="4" fontId="6" fillId="0" borderId="1" xfId="0" applyNumberFormat="1" applyFont="1" applyBorder="1"/>
    <xf numFmtId="164" fontId="6" fillId="0" borderId="1" xfId="0" applyNumberFormat="1" applyFont="1" applyBorder="1"/>
    <xf numFmtId="166" fontId="6" fillId="0" borderId="1" xfId="0" applyNumberFormat="1" applyFont="1" applyBorder="1"/>
    <xf numFmtId="167" fontId="6" fillId="0" borderId="1" xfId="0" applyNumberFormat="1" applyFont="1" applyBorder="1"/>
    <xf numFmtId="168" fontId="6" fillId="0" borderId="1" xfId="0" applyNumberFormat="1" applyFont="1" applyBorder="1"/>
    <xf numFmtId="168" fontId="8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3" zoomScale="120" zoomScaleNormal="120" workbookViewId="0">
      <selection activeCell="A4" sqref="A4:L4"/>
    </sheetView>
  </sheetViews>
  <sheetFormatPr defaultRowHeight="11.25" x14ac:dyDescent="0.2"/>
  <cols>
    <col min="1" max="1" width="3.875" style="38" bestFit="1" customWidth="1"/>
    <col min="2" max="2" width="31.125" style="38" customWidth="1"/>
    <col min="3" max="3" width="10.625" style="38" customWidth="1"/>
    <col min="4" max="4" width="10" style="38" customWidth="1"/>
    <col min="5" max="5" width="5.25" style="38" customWidth="1"/>
    <col min="6" max="6" width="8.375" style="38" bestFit="1" customWidth="1"/>
    <col min="7" max="7" width="9.625" style="38" bestFit="1" customWidth="1"/>
    <col min="8" max="8" width="9.25" style="38" bestFit="1" customWidth="1"/>
    <col min="9" max="9" width="8.375" style="38" bestFit="1" customWidth="1"/>
    <col min="10" max="10" width="9.75" style="38" bestFit="1" customWidth="1"/>
    <col min="11" max="11" width="9.125" style="38" bestFit="1" customWidth="1"/>
    <col min="12" max="12" width="9.625" style="38" bestFit="1" customWidth="1"/>
    <col min="13" max="13" width="12" style="38" customWidth="1"/>
    <col min="14" max="14" width="10" style="38" bestFit="1" customWidth="1"/>
    <col min="15" max="16384" width="9" style="38"/>
  </cols>
  <sheetData>
    <row r="1" spans="1:13" s="1" customFormat="1" ht="18" customHeight="1" x14ac:dyDescent="0.2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s="1" customFormat="1" ht="18" customHeight="1" x14ac:dyDescent="0.2">
      <c r="A2" s="60" t="s">
        <v>4</v>
      </c>
      <c r="B2" s="60"/>
      <c r="C2" s="60"/>
      <c r="D2" s="60"/>
      <c r="E2" s="60"/>
      <c r="F2" s="60"/>
      <c r="G2" s="60"/>
      <c r="H2" s="60"/>
    </row>
    <row r="3" spans="1:13" s="1" customFormat="1" ht="18" customHeight="1" x14ac:dyDescent="0.2">
      <c r="A3" s="60" t="s">
        <v>5</v>
      </c>
      <c r="B3" s="60"/>
      <c r="C3" s="60"/>
      <c r="D3" s="60"/>
      <c r="E3" s="60"/>
      <c r="F3" s="60"/>
      <c r="G3" s="60"/>
      <c r="H3" s="60"/>
    </row>
    <row r="4" spans="1:13" s="1" customFormat="1" ht="30" customHeight="1" x14ac:dyDescent="0.2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3" s="1" customFormat="1" ht="15.95" customHeight="1" x14ac:dyDescent="0.2">
      <c r="A5" s="2"/>
      <c r="B5" s="2"/>
      <c r="C5" s="2"/>
      <c r="D5" s="2"/>
      <c r="E5" s="2"/>
      <c r="F5" s="2"/>
      <c r="J5" s="62" t="s">
        <v>16</v>
      </c>
      <c r="K5" s="62"/>
      <c r="L5" s="62"/>
    </row>
    <row r="6" spans="1:13" s="3" customFormat="1" ht="20.100000000000001" customHeight="1" x14ac:dyDescent="0.15">
      <c r="A6" s="65" t="s">
        <v>0</v>
      </c>
      <c r="B6" s="67"/>
      <c r="C6" s="65" t="s">
        <v>26</v>
      </c>
      <c r="D6" s="65" t="s">
        <v>27</v>
      </c>
      <c r="E6" s="65" t="s">
        <v>28</v>
      </c>
      <c r="F6" s="63" t="s">
        <v>29</v>
      </c>
      <c r="G6" s="63"/>
      <c r="H6" s="63"/>
      <c r="I6" s="63"/>
      <c r="J6" s="63"/>
      <c r="K6" s="63"/>
      <c r="L6" s="64"/>
    </row>
    <row r="7" spans="1:13" s="3" customFormat="1" ht="45" customHeight="1" x14ac:dyDescent="0.15">
      <c r="A7" s="66"/>
      <c r="B7" s="68"/>
      <c r="C7" s="66"/>
      <c r="D7" s="66"/>
      <c r="E7" s="66"/>
      <c r="F7" s="4" t="s">
        <v>46</v>
      </c>
      <c r="G7" s="4" t="s">
        <v>41</v>
      </c>
      <c r="H7" s="5" t="s">
        <v>25</v>
      </c>
      <c r="I7" s="4" t="s">
        <v>42</v>
      </c>
      <c r="J7" s="4" t="s">
        <v>43</v>
      </c>
      <c r="K7" s="4" t="s">
        <v>44</v>
      </c>
      <c r="L7" s="4" t="s">
        <v>45</v>
      </c>
    </row>
    <row r="8" spans="1:13" s="1" customFormat="1" ht="17.100000000000001" customHeight="1" x14ac:dyDescent="0.2">
      <c r="A8" s="6" t="s">
        <v>1</v>
      </c>
      <c r="B8" s="7" t="s">
        <v>31</v>
      </c>
      <c r="C8" s="8"/>
      <c r="D8" s="8"/>
      <c r="E8" s="8"/>
      <c r="F8" s="8"/>
      <c r="G8" s="8"/>
      <c r="H8" s="8"/>
      <c r="I8" s="9"/>
      <c r="J8" s="9"/>
      <c r="K8" s="9"/>
      <c r="L8" s="9"/>
    </row>
    <row r="9" spans="1:13" s="13" customFormat="1" ht="17.100000000000001" customHeight="1" x14ac:dyDescent="0.2">
      <c r="A9" s="10" t="s">
        <v>2</v>
      </c>
      <c r="B9" s="11" t="s">
        <v>32</v>
      </c>
      <c r="C9" s="41">
        <f t="shared" ref="C9:D9" si="0">SUM(C10:C11)</f>
        <v>3346.5776000000001</v>
      </c>
      <c r="D9" s="41">
        <f t="shared" si="0"/>
        <v>3346.5776000000001</v>
      </c>
      <c r="E9" s="12">
        <f>SUM(E10:E11)</f>
        <v>0</v>
      </c>
      <c r="F9" s="40">
        <f t="shared" ref="F9:I9" si="1">SUM(F10:F11)</f>
        <v>127.238</v>
      </c>
      <c r="G9" s="41">
        <f t="shared" si="1"/>
        <v>3141.8395999999998</v>
      </c>
      <c r="H9" s="31">
        <f t="shared" si="1"/>
        <v>44.599999999999994</v>
      </c>
      <c r="I9" s="31">
        <f t="shared" si="1"/>
        <v>32.9</v>
      </c>
      <c r="J9" s="12">
        <f t="shared" ref="J9" si="2">SUM(J10:J11)</f>
        <v>0</v>
      </c>
      <c r="K9" s="12">
        <f t="shared" ref="K9" si="3">SUM(K10:K11)</f>
        <v>0</v>
      </c>
      <c r="L9" s="12">
        <f t="shared" ref="L9" si="4">SUM(L10:L11)</f>
        <v>0</v>
      </c>
    </row>
    <row r="10" spans="1:13" s="1" customFormat="1" ht="17.100000000000001" customHeight="1" x14ac:dyDescent="0.2">
      <c r="A10" s="14">
        <v>1</v>
      </c>
      <c r="B10" s="9" t="s">
        <v>6</v>
      </c>
      <c r="C10" s="15">
        <f>D10</f>
        <v>18.59</v>
      </c>
      <c r="D10" s="15">
        <f>SUM(F10:L10)</f>
        <v>18.59</v>
      </c>
      <c r="E10" s="8">
        <f>D10-C10</f>
        <v>0</v>
      </c>
      <c r="F10" s="15"/>
      <c r="G10" s="15">
        <v>18.29</v>
      </c>
      <c r="H10" s="16">
        <v>0.3</v>
      </c>
      <c r="I10" s="9"/>
      <c r="J10" s="9"/>
      <c r="K10" s="9"/>
      <c r="L10" s="9"/>
    </row>
    <row r="11" spans="1:13" s="1" customFormat="1" ht="17.100000000000001" customHeight="1" x14ac:dyDescent="0.2">
      <c r="A11" s="14">
        <v>2</v>
      </c>
      <c r="B11" s="9" t="s">
        <v>7</v>
      </c>
      <c r="C11" s="17">
        <f>D11</f>
        <v>3327.9875999999999</v>
      </c>
      <c r="D11" s="17">
        <f>SUM(F11:L11)</f>
        <v>3327.9875999999999</v>
      </c>
      <c r="E11" s="8">
        <f>D11-C11</f>
        <v>0</v>
      </c>
      <c r="F11" s="35">
        <v>127.238</v>
      </c>
      <c r="G11" s="17">
        <v>3123.5495999999998</v>
      </c>
      <c r="H11" s="16">
        <v>44.3</v>
      </c>
      <c r="I11" s="9">
        <v>32.9</v>
      </c>
      <c r="J11" s="9"/>
      <c r="K11" s="9"/>
      <c r="L11" s="9"/>
    </row>
    <row r="12" spans="1:13" s="13" customFormat="1" ht="17.100000000000001" customHeight="1" x14ac:dyDescent="0.2">
      <c r="A12" s="10" t="s">
        <v>3</v>
      </c>
      <c r="B12" s="18" t="s">
        <v>17</v>
      </c>
      <c r="C12" s="47">
        <f>C13+C16</f>
        <v>1977.7087879999999</v>
      </c>
      <c r="D12" s="47">
        <f t="shared" ref="D12:L12" si="5">D13+D16</f>
        <v>1977.7087879999999</v>
      </c>
      <c r="E12" s="12">
        <f t="shared" si="5"/>
        <v>0</v>
      </c>
      <c r="F12" s="42">
        <f t="shared" si="5"/>
        <v>227.53335000000001</v>
      </c>
      <c r="G12" s="47">
        <f t="shared" si="5"/>
        <v>1693.655438</v>
      </c>
      <c r="H12" s="12">
        <f t="shared" si="5"/>
        <v>41</v>
      </c>
      <c r="I12" s="39">
        <f t="shared" si="5"/>
        <v>15.52</v>
      </c>
      <c r="J12" s="12">
        <f t="shared" si="5"/>
        <v>0</v>
      </c>
      <c r="K12" s="12">
        <f t="shared" si="5"/>
        <v>0</v>
      </c>
      <c r="L12" s="12">
        <f t="shared" si="5"/>
        <v>0</v>
      </c>
      <c r="M12" s="58"/>
    </row>
    <row r="13" spans="1:13" s="1" customFormat="1" ht="17.100000000000001" customHeight="1" x14ac:dyDescent="0.2">
      <c r="A13" s="14">
        <v>1</v>
      </c>
      <c r="B13" s="9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3" s="22" customFormat="1" ht="17.100000000000001" customHeight="1" x14ac:dyDescent="0.2">
      <c r="A14" s="19"/>
      <c r="B14" s="20" t="s">
        <v>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3" s="22" customFormat="1" ht="17.100000000000001" customHeight="1" x14ac:dyDescent="0.2">
      <c r="A15" s="19"/>
      <c r="B15" s="20" t="s">
        <v>10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3" s="1" customFormat="1" ht="17.100000000000001" customHeight="1" x14ac:dyDescent="0.2">
      <c r="A16" s="14">
        <v>2</v>
      </c>
      <c r="B16" s="9" t="s">
        <v>33</v>
      </c>
      <c r="C16" s="52">
        <f>SUM(C17:C18)</f>
        <v>1977.7087879999999</v>
      </c>
      <c r="D16" s="52">
        <f t="shared" ref="D16:L16" si="6">SUM(D17:D18)</f>
        <v>1977.7087879999999</v>
      </c>
      <c r="E16" s="8">
        <f t="shared" si="6"/>
        <v>0</v>
      </c>
      <c r="F16" s="51">
        <f t="shared" si="6"/>
        <v>227.53335000000001</v>
      </c>
      <c r="G16" s="52">
        <f t="shared" si="6"/>
        <v>1693.655438</v>
      </c>
      <c r="H16" s="8">
        <f t="shared" si="6"/>
        <v>41</v>
      </c>
      <c r="I16" s="15">
        <f t="shared" si="6"/>
        <v>15.52</v>
      </c>
      <c r="J16" s="8">
        <f t="shared" si="6"/>
        <v>0</v>
      </c>
      <c r="K16" s="8">
        <f t="shared" si="6"/>
        <v>0</v>
      </c>
      <c r="L16" s="8">
        <f t="shared" si="6"/>
        <v>0</v>
      </c>
    </row>
    <row r="17" spans="1:13" s="22" customFormat="1" ht="17.100000000000001" customHeight="1" x14ac:dyDescent="0.2">
      <c r="A17" s="19"/>
      <c r="B17" s="20" t="s">
        <v>11</v>
      </c>
      <c r="C17" s="46">
        <f>D17</f>
        <v>1977.7087879999999</v>
      </c>
      <c r="D17" s="46">
        <f>SUM(F17:L17)</f>
        <v>1977.7087879999999</v>
      </c>
      <c r="E17" s="23">
        <f>D17-C17</f>
        <v>0</v>
      </c>
      <c r="F17" s="49">
        <v>227.53335000000001</v>
      </c>
      <c r="G17" s="50">
        <v>1693.655438</v>
      </c>
      <c r="H17" s="23">
        <v>41</v>
      </c>
      <c r="I17" s="48">
        <v>15.52</v>
      </c>
      <c r="J17" s="23"/>
      <c r="K17" s="21"/>
      <c r="L17" s="21"/>
    </row>
    <row r="18" spans="1:13" s="22" customFormat="1" ht="17.100000000000001" customHeight="1" x14ac:dyDescent="0.2">
      <c r="A18" s="19"/>
      <c r="B18" s="20" t="s">
        <v>12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3" s="13" customFormat="1" ht="17.100000000000001" customHeight="1" x14ac:dyDescent="0.2">
      <c r="A19" s="10" t="s">
        <v>37</v>
      </c>
      <c r="B19" s="11" t="s">
        <v>8</v>
      </c>
      <c r="C19" s="47">
        <f>SUM(C20:C22)</f>
        <v>400.61190799999997</v>
      </c>
      <c r="D19" s="47">
        <f>SUM(D20:D22)</f>
        <v>400.61190799999997</v>
      </c>
      <c r="E19" s="12">
        <f t="shared" ref="E19:J19" si="7">SUM(E20:E22)</f>
        <v>0</v>
      </c>
      <c r="F19" s="41">
        <f t="shared" si="7"/>
        <v>12.723800000000001</v>
      </c>
      <c r="G19" s="42">
        <f t="shared" si="7"/>
        <v>330.64496000000003</v>
      </c>
      <c r="H19" s="39">
        <f t="shared" si="7"/>
        <v>13.59</v>
      </c>
      <c r="I19" s="39">
        <f t="shared" si="7"/>
        <v>6.58</v>
      </c>
      <c r="J19" s="47">
        <f t="shared" si="7"/>
        <v>37.073148000000003</v>
      </c>
      <c r="K19" s="12">
        <f t="shared" ref="K19" si="8">SUM(K20:K22)</f>
        <v>0</v>
      </c>
      <c r="L19" s="12">
        <f t="shared" ref="L19" si="9">SUM(L20:L22)</f>
        <v>0</v>
      </c>
    </row>
    <row r="20" spans="1:13" s="22" customFormat="1" ht="17.100000000000001" customHeight="1" x14ac:dyDescent="0.2">
      <c r="A20" s="19"/>
      <c r="B20" s="20" t="s">
        <v>6</v>
      </c>
      <c r="C20" s="43">
        <f>D20</f>
        <v>18.59</v>
      </c>
      <c r="D20" s="43">
        <f>SUM(E20:I20)</f>
        <v>18.59</v>
      </c>
      <c r="E20" s="43"/>
      <c r="F20" s="43"/>
      <c r="G20" s="43">
        <f>G10</f>
        <v>18.29</v>
      </c>
      <c r="H20" s="24">
        <f>H10</f>
        <v>0.3</v>
      </c>
      <c r="I20" s="21"/>
      <c r="J20" s="21"/>
      <c r="K20" s="21"/>
      <c r="L20" s="21"/>
    </row>
    <row r="21" spans="1:13" s="22" customFormat="1" ht="17.100000000000001" customHeight="1" x14ac:dyDescent="0.2">
      <c r="A21" s="19"/>
      <c r="B21" s="20" t="s">
        <v>7</v>
      </c>
      <c r="C21" s="45">
        <f>D21</f>
        <v>344.94875999999999</v>
      </c>
      <c r="D21" s="45">
        <f>SUM(F21:L21)</f>
        <v>344.94875999999999</v>
      </c>
      <c r="E21" s="21">
        <f>E11*10%</f>
        <v>0</v>
      </c>
      <c r="F21" s="44">
        <f>F11*10%</f>
        <v>12.723800000000001</v>
      </c>
      <c r="G21" s="45">
        <f>G11*10%</f>
        <v>312.35496000000001</v>
      </c>
      <c r="H21" s="43">
        <f>H11*30%</f>
        <v>13.29</v>
      </c>
      <c r="I21" s="43">
        <f>I11*20%</f>
        <v>6.58</v>
      </c>
      <c r="J21" s="21"/>
      <c r="K21" s="21"/>
      <c r="L21" s="21"/>
    </row>
    <row r="22" spans="1:13" s="22" customFormat="1" ht="17.100000000000001" customHeight="1" x14ac:dyDescent="0.2">
      <c r="A22" s="19"/>
      <c r="B22" s="20" t="s">
        <v>35</v>
      </c>
      <c r="C22" s="45">
        <f>D22</f>
        <v>37.073148000000003</v>
      </c>
      <c r="D22" s="45">
        <f>SUM(F22:L22)</f>
        <v>37.073148000000003</v>
      </c>
      <c r="E22" s="21"/>
      <c r="F22" s="44"/>
      <c r="G22" s="45"/>
      <c r="H22" s="43"/>
      <c r="I22" s="43"/>
      <c r="J22" s="46">
        <v>37.073148000000003</v>
      </c>
      <c r="K22" s="21"/>
      <c r="L22" s="21"/>
    </row>
    <row r="23" spans="1:13" s="1" customFormat="1" ht="17.100000000000001" customHeight="1" x14ac:dyDescent="0.2">
      <c r="A23" s="6" t="s">
        <v>38</v>
      </c>
      <c r="B23" s="25" t="s">
        <v>34</v>
      </c>
      <c r="C23" s="56">
        <f>C24+C27+C41</f>
        <v>41519.377640000006</v>
      </c>
      <c r="D23" s="57">
        <f t="shared" ref="D23:L23" si="10">D24+D27+D41</f>
        <v>41519.377640000006</v>
      </c>
      <c r="E23" s="26">
        <f t="shared" si="10"/>
        <v>0</v>
      </c>
      <c r="F23" s="54">
        <f t="shared" si="10"/>
        <v>6335.5050000000001</v>
      </c>
      <c r="G23" s="57">
        <f t="shared" si="10"/>
        <v>8552.2435939999996</v>
      </c>
      <c r="H23" s="57">
        <f t="shared" si="10"/>
        <v>6474.2598909999997</v>
      </c>
      <c r="I23" s="55">
        <f t="shared" si="10"/>
        <v>3718.4041999999999</v>
      </c>
      <c r="J23" s="57">
        <f t="shared" si="10"/>
        <v>8399.4770360000002</v>
      </c>
      <c r="K23" s="57">
        <f t="shared" si="10"/>
        <v>2899.2658819999997</v>
      </c>
      <c r="L23" s="57">
        <f t="shared" si="10"/>
        <v>5140.2220369999995</v>
      </c>
      <c r="M23" s="28"/>
    </row>
    <row r="24" spans="1:13" s="3" customFormat="1" ht="17.100000000000001" customHeight="1" x14ac:dyDescent="0.15">
      <c r="A24" s="6" t="s">
        <v>2</v>
      </c>
      <c r="B24" s="25" t="s">
        <v>18</v>
      </c>
      <c r="C24" s="57">
        <f t="shared" ref="C24:D24" si="11">C25+C26</f>
        <v>17077.742600999998</v>
      </c>
      <c r="D24" s="57">
        <f t="shared" si="11"/>
        <v>17077.742600999998</v>
      </c>
      <c r="E24" s="26">
        <f>E25+E26</f>
        <v>0</v>
      </c>
      <c r="F24" s="54">
        <f>SUM(F25:F26)</f>
        <v>5694.1469999999999</v>
      </c>
      <c r="G24" s="27">
        <f t="shared" ref="G24:L24" si="12">G25+G26</f>
        <v>916.80000000000007</v>
      </c>
      <c r="H24" s="57">
        <f t="shared" si="12"/>
        <v>4791.5026009999992</v>
      </c>
      <c r="I24" s="54">
        <f t="shared" si="12"/>
        <v>1959.5709999999999</v>
      </c>
      <c r="J24" s="54">
        <f t="shared" si="12"/>
        <v>1829.376</v>
      </c>
      <c r="K24" s="54">
        <f t="shared" si="12"/>
        <v>1886.346</v>
      </c>
      <c r="L24" s="26">
        <f t="shared" si="12"/>
        <v>0</v>
      </c>
    </row>
    <row r="25" spans="1:13" s="22" customFormat="1" ht="17.100000000000001" customHeight="1" x14ac:dyDescent="0.2">
      <c r="A25" s="19"/>
      <c r="B25" s="20" t="s">
        <v>11</v>
      </c>
      <c r="C25" s="36">
        <f>D25</f>
        <v>14959.555999999999</v>
      </c>
      <c r="D25" s="36">
        <f>SUM(F25:L25)</f>
        <v>14959.555999999999</v>
      </c>
      <c r="E25" s="21">
        <f>D25-C25</f>
        <v>0</v>
      </c>
      <c r="F25" s="36">
        <v>4615.1469999999999</v>
      </c>
      <c r="G25" s="24">
        <v>763.2</v>
      </c>
      <c r="H25" s="36">
        <v>4462.4089999999997</v>
      </c>
      <c r="I25" s="21">
        <v>1628</v>
      </c>
      <c r="J25" s="24">
        <v>1640.8</v>
      </c>
      <c r="K25" s="21">
        <v>1850</v>
      </c>
      <c r="L25" s="20"/>
    </row>
    <row r="26" spans="1:13" s="22" customFormat="1" ht="17.100000000000001" customHeight="1" x14ac:dyDescent="0.2">
      <c r="A26" s="19"/>
      <c r="B26" s="20" t="s">
        <v>12</v>
      </c>
      <c r="C26" s="46">
        <f>D26</f>
        <v>2118.1866009999999</v>
      </c>
      <c r="D26" s="46">
        <f>SUM(F26:L26)</f>
        <v>2118.1866009999999</v>
      </c>
      <c r="E26" s="21"/>
      <c r="F26" s="21">
        <v>1079</v>
      </c>
      <c r="G26" s="24">
        <v>153.6</v>
      </c>
      <c r="H26" s="46">
        <v>329.09360099999998</v>
      </c>
      <c r="I26" s="36">
        <v>331.57100000000003</v>
      </c>
      <c r="J26" s="24">
        <v>188.57599999999999</v>
      </c>
      <c r="K26" s="36">
        <v>36.345999999999997</v>
      </c>
      <c r="L26" s="21"/>
      <c r="M26" s="29"/>
    </row>
    <row r="27" spans="1:13" s="3" customFormat="1" ht="17.100000000000001" customHeight="1" x14ac:dyDescent="0.15">
      <c r="A27" s="6" t="s">
        <v>3</v>
      </c>
      <c r="B27" s="25" t="s">
        <v>20</v>
      </c>
      <c r="C27" s="57">
        <f t="shared" ref="C27:L27" si="13">C28+C35+C38</f>
        <v>24168.805039000003</v>
      </c>
      <c r="D27" s="57">
        <f t="shared" si="13"/>
        <v>24168.805039000003</v>
      </c>
      <c r="E27" s="26">
        <f t="shared" si="13"/>
        <v>0</v>
      </c>
      <c r="F27" s="54">
        <f t="shared" si="13"/>
        <v>641.35799999999995</v>
      </c>
      <c r="G27" s="57">
        <f t="shared" si="13"/>
        <v>7635.4435940000003</v>
      </c>
      <c r="H27" s="56">
        <f t="shared" si="13"/>
        <v>1682.75729</v>
      </c>
      <c r="I27" s="55">
        <f t="shared" si="13"/>
        <v>1758.8332</v>
      </c>
      <c r="J27" s="26">
        <f t="shared" si="13"/>
        <v>6570.101036</v>
      </c>
      <c r="K27" s="26">
        <f t="shared" si="13"/>
        <v>740.08988199999999</v>
      </c>
      <c r="L27" s="57">
        <f t="shared" si="13"/>
        <v>5140.2220369999995</v>
      </c>
      <c r="M27" s="30"/>
    </row>
    <row r="28" spans="1:13" s="13" customFormat="1" ht="17.100000000000001" customHeight="1" x14ac:dyDescent="0.2">
      <c r="A28" s="10">
        <v>1</v>
      </c>
      <c r="B28" s="11" t="s">
        <v>36</v>
      </c>
      <c r="C28" s="47">
        <f>C29+C32</f>
        <v>16558.614121000002</v>
      </c>
      <c r="D28" s="47">
        <f>D29+D32</f>
        <v>16558.614121000002</v>
      </c>
      <c r="E28" s="12">
        <f>E29+E32</f>
        <v>0</v>
      </c>
      <c r="F28" s="40">
        <f t="shared" ref="F28:L28" si="14">F29+F32</f>
        <v>341.358</v>
      </c>
      <c r="G28" s="47">
        <f t="shared" si="14"/>
        <v>7635.4435940000003</v>
      </c>
      <c r="H28" s="42">
        <f t="shared" si="14"/>
        <v>1682.75729</v>
      </c>
      <c r="I28" s="41">
        <f t="shared" si="14"/>
        <v>1758.8332</v>
      </c>
      <c r="J28" s="12"/>
      <c r="K28" s="12"/>
      <c r="L28" s="47">
        <f t="shared" si="14"/>
        <v>5140.2220369999995</v>
      </c>
      <c r="M28" s="32"/>
    </row>
    <row r="29" spans="1:13" s="1" customFormat="1" ht="17.100000000000001" customHeight="1" x14ac:dyDescent="0.2">
      <c r="A29" s="14" t="s">
        <v>39</v>
      </c>
      <c r="B29" s="33" t="s">
        <v>21</v>
      </c>
      <c r="C29" s="52">
        <f>SUM(C30:C31)</f>
        <v>16179.193681000001</v>
      </c>
      <c r="D29" s="52">
        <f>SUM(D30:D31)</f>
        <v>16179.193681000001</v>
      </c>
      <c r="E29" s="8">
        <f>SUM(E30:E31)</f>
        <v>0</v>
      </c>
      <c r="F29" s="35">
        <f t="shared" ref="F29:K29" si="15">SUM(F30:F31)</f>
        <v>341.358</v>
      </c>
      <c r="G29" s="52">
        <f t="shared" si="15"/>
        <v>7635.4435940000003</v>
      </c>
      <c r="H29" s="51">
        <f t="shared" si="15"/>
        <v>1303.3368499999999</v>
      </c>
      <c r="I29" s="17">
        <f t="shared" si="15"/>
        <v>1758.8332</v>
      </c>
      <c r="J29" s="8">
        <f t="shared" si="15"/>
        <v>0</v>
      </c>
      <c r="K29" s="8">
        <f t="shared" si="15"/>
        <v>0</v>
      </c>
      <c r="L29" s="52">
        <f>SUM(L30:L31)</f>
        <v>5140.2220369999995</v>
      </c>
      <c r="M29" s="34"/>
    </row>
    <row r="30" spans="1:13" s="22" customFormat="1" ht="17.100000000000001" customHeight="1" x14ac:dyDescent="0.2">
      <c r="A30" s="19"/>
      <c r="B30" s="20" t="s">
        <v>9</v>
      </c>
      <c r="C30" s="46">
        <f>D30</f>
        <v>1885.6874519999999</v>
      </c>
      <c r="D30" s="46">
        <f>SUM(F30:L30)</f>
        <v>1885.6874519999999</v>
      </c>
      <c r="E30" s="21">
        <f>D30-C30</f>
        <v>0</v>
      </c>
      <c r="F30" s="21"/>
      <c r="G30" s="21"/>
      <c r="H30" s="21"/>
      <c r="I30" s="21"/>
      <c r="J30" s="21"/>
      <c r="K30" s="21"/>
      <c r="L30" s="46">
        <v>1885.6874519999999</v>
      </c>
    </row>
    <row r="31" spans="1:13" s="22" customFormat="1" ht="17.100000000000001" customHeight="1" x14ac:dyDescent="0.2">
      <c r="A31" s="19"/>
      <c r="B31" s="20" t="s">
        <v>10</v>
      </c>
      <c r="C31" s="46">
        <f>D31</f>
        <v>14293.506229000001</v>
      </c>
      <c r="D31" s="46">
        <f>SUM(F31:L31)</f>
        <v>14293.506229000001</v>
      </c>
      <c r="E31" s="21">
        <f>D31-C31</f>
        <v>0</v>
      </c>
      <c r="F31" s="36">
        <v>341.358</v>
      </c>
      <c r="G31" s="46">
        <v>7635.4435940000003</v>
      </c>
      <c r="H31" s="45">
        <v>1303.3368499999999</v>
      </c>
      <c r="I31" s="44">
        <v>1758.8332</v>
      </c>
      <c r="J31" s="21"/>
      <c r="K31" s="21"/>
      <c r="L31" s="46">
        <v>3254.5345849999999</v>
      </c>
    </row>
    <row r="32" spans="1:13" s="1" customFormat="1" ht="17.100000000000001" customHeight="1" x14ac:dyDescent="0.2">
      <c r="A32" s="14" t="s">
        <v>40</v>
      </c>
      <c r="B32" s="9" t="s">
        <v>22</v>
      </c>
      <c r="C32" s="51">
        <f>C33+C34</f>
        <v>379.42043999999999</v>
      </c>
      <c r="D32" s="51">
        <f>D33+D34</f>
        <v>379.42043999999999</v>
      </c>
      <c r="E32" s="8">
        <f>E33+E34</f>
        <v>0</v>
      </c>
      <c r="F32" s="8">
        <f t="shared" ref="F32:G32" si="16">F33+F34</f>
        <v>0</v>
      </c>
      <c r="G32" s="8">
        <f t="shared" si="16"/>
        <v>0</v>
      </c>
      <c r="H32" s="51">
        <f>SUM(H33:H34)</f>
        <v>379.42043999999999</v>
      </c>
      <c r="I32" s="8">
        <f t="shared" ref="I32:L32" si="17">SUM(I33:I34)</f>
        <v>0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34"/>
    </row>
    <row r="33" spans="1:12" s="22" customFormat="1" ht="17.100000000000001" customHeight="1" x14ac:dyDescent="0.2">
      <c r="A33" s="19"/>
      <c r="B33" s="20" t="s">
        <v>9</v>
      </c>
      <c r="C33" s="21"/>
      <c r="D33" s="21"/>
      <c r="E33" s="21"/>
      <c r="F33" s="21"/>
      <c r="G33" s="21"/>
      <c r="H33" s="45"/>
      <c r="I33" s="21"/>
      <c r="J33" s="21"/>
      <c r="K33" s="21"/>
      <c r="L33" s="21"/>
    </row>
    <row r="34" spans="1:12" s="22" customFormat="1" ht="17.100000000000001" customHeight="1" x14ac:dyDescent="0.2">
      <c r="A34" s="19"/>
      <c r="B34" s="20" t="s">
        <v>10</v>
      </c>
      <c r="C34" s="45">
        <f>D34</f>
        <v>379.42043999999999</v>
      </c>
      <c r="D34" s="45">
        <f>SUM(F34:L34)</f>
        <v>379.42043999999999</v>
      </c>
      <c r="E34" s="21">
        <f>D34-C34</f>
        <v>0</v>
      </c>
      <c r="F34" s="21"/>
      <c r="G34" s="21"/>
      <c r="H34" s="45">
        <v>379.42043999999999</v>
      </c>
      <c r="I34" s="21"/>
      <c r="J34" s="21"/>
      <c r="K34" s="21"/>
      <c r="L34" s="21"/>
    </row>
    <row r="35" spans="1:12" s="22" customFormat="1" ht="17.100000000000001" customHeight="1" x14ac:dyDescent="0.2">
      <c r="A35" s="10">
        <v>2</v>
      </c>
      <c r="B35" s="11" t="s">
        <v>23</v>
      </c>
      <c r="C35" s="47">
        <f>C36+C37</f>
        <v>6870.101036</v>
      </c>
      <c r="D35" s="47">
        <f>D36+D37</f>
        <v>6870.101036</v>
      </c>
      <c r="E35" s="12">
        <f>E36+E37</f>
        <v>0</v>
      </c>
      <c r="F35" s="12">
        <f t="shared" ref="F35:I35" si="18">F36+F37</f>
        <v>300</v>
      </c>
      <c r="G35" s="12">
        <f t="shared" si="18"/>
        <v>0</v>
      </c>
      <c r="H35" s="12">
        <f t="shared" si="18"/>
        <v>0</v>
      </c>
      <c r="I35" s="12">
        <f t="shared" si="18"/>
        <v>0</v>
      </c>
      <c r="J35" s="47">
        <f>SUM(J36:J37)</f>
        <v>6570.101036</v>
      </c>
      <c r="K35" s="12">
        <f t="shared" ref="K35:L35" si="19">SUM(K36:K37)</f>
        <v>0</v>
      </c>
      <c r="L35" s="12">
        <f t="shared" si="19"/>
        <v>0</v>
      </c>
    </row>
    <row r="36" spans="1:12" s="22" customFormat="1" ht="17.100000000000001" customHeight="1" x14ac:dyDescent="0.2">
      <c r="A36" s="19"/>
      <c r="B36" s="20" t="s">
        <v>9</v>
      </c>
      <c r="C36" s="46"/>
      <c r="D36" s="46"/>
      <c r="E36" s="21"/>
      <c r="F36" s="21"/>
      <c r="G36" s="21"/>
      <c r="H36" s="21"/>
      <c r="I36" s="21"/>
      <c r="J36" s="46"/>
      <c r="K36" s="21"/>
      <c r="L36" s="21"/>
    </row>
    <row r="37" spans="1:12" s="22" customFormat="1" ht="17.100000000000001" customHeight="1" x14ac:dyDescent="0.2">
      <c r="A37" s="19"/>
      <c r="B37" s="20" t="s">
        <v>10</v>
      </c>
      <c r="C37" s="46">
        <f>D37</f>
        <v>6870.101036</v>
      </c>
      <c r="D37" s="46">
        <f>SUM(F37:L37)</f>
        <v>6870.101036</v>
      </c>
      <c r="E37" s="21">
        <f>D37-C37</f>
        <v>0</v>
      </c>
      <c r="F37" s="21">
        <v>300</v>
      </c>
      <c r="G37" s="21"/>
      <c r="H37" s="21"/>
      <c r="I37" s="21"/>
      <c r="J37" s="46">
        <v>6570.101036</v>
      </c>
      <c r="K37" s="21"/>
      <c r="L37" s="21"/>
    </row>
    <row r="38" spans="1:12" s="22" customFormat="1" ht="17.100000000000001" customHeight="1" x14ac:dyDescent="0.2">
      <c r="A38" s="10">
        <v>3</v>
      </c>
      <c r="B38" s="11" t="s">
        <v>24</v>
      </c>
      <c r="C38" s="47">
        <f>C39+C40</f>
        <v>740.08988199999999</v>
      </c>
      <c r="D38" s="47">
        <f>D39+D40</f>
        <v>740.08988199999999</v>
      </c>
      <c r="E38" s="12">
        <f>E39+E40</f>
        <v>0</v>
      </c>
      <c r="F38" s="12">
        <f t="shared" ref="F38:J38" si="20">F39+F40</f>
        <v>0</v>
      </c>
      <c r="G38" s="12">
        <f t="shared" si="20"/>
        <v>0</v>
      </c>
      <c r="H38" s="12">
        <f t="shared" si="20"/>
        <v>0</v>
      </c>
      <c r="I38" s="12">
        <f t="shared" si="20"/>
        <v>0</v>
      </c>
      <c r="J38" s="12">
        <f t="shared" si="20"/>
        <v>0</v>
      </c>
      <c r="K38" s="47">
        <f>K39+K40</f>
        <v>740.08988199999999</v>
      </c>
      <c r="L38" s="12">
        <f>L39+L40</f>
        <v>0</v>
      </c>
    </row>
    <row r="39" spans="1:12" s="22" customFormat="1" ht="17.100000000000001" customHeight="1" x14ac:dyDescent="0.2">
      <c r="A39" s="19"/>
      <c r="B39" s="20" t="s">
        <v>9</v>
      </c>
      <c r="C39" s="46"/>
      <c r="D39" s="46"/>
      <c r="E39" s="36"/>
      <c r="F39" s="36"/>
      <c r="G39" s="36"/>
      <c r="H39" s="36"/>
      <c r="I39" s="36"/>
      <c r="J39" s="36"/>
      <c r="K39" s="46"/>
      <c r="L39" s="36"/>
    </row>
    <row r="40" spans="1:12" s="22" customFormat="1" ht="17.100000000000001" customHeight="1" x14ac:dyDescent="0.2">
      <c r="A40" s="19"/>
      <c r="B40" s="20" t="s">
        <v>10</v>
      </c>
      <c r="C40" s="46">
        <f>D40</f>
        <v>740.08988199999999</v>
      </c>
      <c r="D40" s="46">
        <f>SUM(F40:L40)</f>
        <v>740.08988199999999</v>
      </c>
      <c r="E40" s="21">
        <f>D40-C40</f>
        <v>0</v>
      </c>
      <c r="F40" s="36"/>
      <c r="G40" s="36"/>
      <c r="H40" s="36"/>
      <c r="I40" s="36"/>
      <c r="J40" s="36"/>
      <c r="K40" s="46">
        <v>740.08988199999999</v>
      </c>
      <c r="L40" s="36"/>
    </row>
    <row r="41" spans="1:12" s="1" customFormat="1" ht="17.100000000000001" customHeight="1" x14ac:dyDescent="0.2">
      <c r="A41" s="6" t="s">
        <v>37</v>
      </c>
      <c r="B41" s="25" t="s">
        <v>13</v>
      </c>
      <c r="C41" s="53">
        <f>SUM(C42:C43)</f>
        <v>272.83</v>
      </c>
      <c r="D41" s="53">
        <f>SUM(D42:D43)</f>
        <v>272.83</v>
      </c>
      <c r="E41" s="26">
        <f>SUM(E42:E43)</f>
        <v>0</v>
      </c>
      <c r="F41" s="26">
        <f t="shared" ref="F41:J41" si="21">SUM(F42:F43)</f>
        <v>0</v>
      </c>
      <c r="G41" s="26">
        <f t="shared" si="21"/>
        <v>0</v>
      </c>
      <c r="H41" s="26">
        <f t="shared" si="21"/>
        <v>0</v>
      </c>
      <c r="I41" s="26">
        <f t="shared" si="21"/>
        <v>0</v>
      </c>
      <c r="J41" s="26">
        <f t="shared" si="21"/>
        <v>0</v>
      </c>
      <c r="K41" s="53">
        <f>SUM(K42:K43)</f>
        <v>272.83</v>
      </c>
      <c r="L41" s="26">
        <f>SUM(L42:L43)</f>
        <v>0</v>
      </c>
    </row>
    <row r="42" spans="1:12" s="1" customFormat="1" ht="17.100000000000001" customHeight="1" x14ac:dyDescent="0.2">
      <c r="A42" s="14"/>
      <c r="B42" s="9" t="s">
        <v>14</v>
      </c>
      <c r="C42" s="15">
        <f>D42</f>
        <v>272.83</v>
      </c>
      <c r="D42" s="15">
        <f>SUM(F42:L42)</f>
        <v>272.83</v>
      </c>
      <c r="E42" s="8">
        <f>D42-C42</f>
        <v>0</v>
      </c>
      <c r="F42" s="8"/>
      <c r="G42" s="8"/>
      <c r="H42" s="26"/>
      <c r="I42" s="8"/>
      <c r="J42" s="8"/>
      <c r="K42" s="15">
        <v>272.83</v>
      </c>
      <c r="L42" s="8"/>
    </row>
    <row r="43" spans="1:12" s="1" customFormat="1" ht="17.100000000000001" customHeight="1" x14ac:dyDescent="0.2">
      <c r="A43" s="14"/>
      <c r="B43" s="9" t="s">
        <v>15</v>
      </c>
      <c r="C43" s="8"/>
      <c r="D43" s="8"/>
      <c r="E43" s="8"/>
      <c r="F43" s="8"/>
      <c r="G43" s="8"/>
      <c r="H43" s="26"/>
      <c r="I43" s="8"/>
      <c r="J43" s="8"/>
      <c r="K43" s="8"/>
      <c r="L43" s="8"/>
    </row>
    <row r="44" spans="1:12" s="1" customFormat="1" x14ac:dyDescent="0.2">
      <c r="A44" s="37"/>
      <c r="B44" s="37"/>
      <c r="C44" s="37"/>
      <c r="D44" s="37"/>
      <c r="E44" s="37"/>
      <c r="F44" s="37"/>
      <c r="G44" s="37"/>
      <c r="H44" s="37"/>
    </row>
    <row r="45" spans="1:12" s="1" customFormat="1" x14ac:dyDescent="0.2">
      <c r="A45" s="37"/>
      <c r="B45" s="37"/>
      <c r="C45" s="37"/>
      <c r="D45" s="37"/>
      <c r="E45" s="37"/>
      <c r="F45" s="37"/>
      <c r="G45" s="37"/>
      <c r="H45" s="37"/>
    </row>
    <row r="46" spans="1:12" s="1" customFormat="1" x14ac:dyDescent="0.2">
      <c r="A46" s="37"/>
      <c r="B46" s="37"/>
      <c r="C46" s="37"/>
      <c r="D46" s="37"/>
      <c r="E46" s="37"/>
      <c r="F46" s="37"/>
      <c r="G46" s="37"/>
      <c r="H46" s="37"/>
    </row>
    <row r="47" spans="1:12" s="1" customFormat="1" x14ac:dyDescent="0.2">
      <c r="A47" s="37"/>
      <c r="B47" s="37"/>
      <c r="C47" s="37"/>
      <c r="D47" s="37"/>
      <c r="E47" s="37"/>
      <c r="F47" s="37"/>
      <c r="G47" s="37"/>
      <c r="H47" s="37"/>
    </row>
  </sheetData>
  <mergeCells count="11">
    <mergeCell ref="F6:L6"/>
    <mergeCell ref="E6:E7"/>
    <mergeCell ref="A6:A7"/>
    <mergeCell ref="B6:B7"/>
    <mergeCell ref="C6:C7"/>
    <mergeCell ref="D6:D7"/>
    <mergeCell ref="A1:L1"/>
    <mergeCell ref="A2:H2"/>
    <mergeCell ref="A3:H3"/>
    <mergeCell ref="A4:L4"/>
    <mergeCell ref="J5:L5"/>
  </mergeCells>
  <pageMargins left="0.25" right="0.2" top="0.27" bottom="0.24" header="0.2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8BC309-4D14-4780-9CCE-E506742682D1}"/>
</file>

<file path=customXml/itemProps2.xml><?xml version="1.0" encoding="utf-8"?>
<ds:datastoreItem xmlns:ds="http://schemas.openxmlformats.org/officeDocument/2006/customXml" ds:itemID="{99364865-603B-471B-8317-47FA32684F98}"/>
</file>

<file path=customXml/itemProps3.xml><?xml version="1.0" encoding="utf-8"?>
<ds:datastoreItem xmlns:ds="http://schemas.openxmlformats.org/officeDocument/2006/customXml" ds:itemID="{744147AD-DAEA-486B-B241-7762F14FA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(moi)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Tam</cp:lastModifiedBy>
  <cp:lastPrinted>2021-12-26T04:19:52Z</cp:lastPrinted>
  <dcterms:created xsi:type="dcterms:W3CDTF">2016-03-30T01:13:32Z</dcterms:created>
  <dcterms:modified xsi:type="dcterms:W3CDTF">2023-11-15T09:08:40Z</dcterms:modified>
</cp:coreProperties>
</file>